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7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<sst xmlns="http://schemas.openxmlformats.org/spreadsheetml/2006/main" count="26" uniqueCount="23">
  <si>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MEK</t>
  </si>
  <si>
    <t>TOL</t>
  </si>
  <si>
    <t>P</t>
  </si>
  <si>
    <t>T</t>
  </si>
  <si>
    <t>TR</t>
  </si>
  <si>
    <t>bar</t>
  </si>
  <si>
    <t>Bij</t>
  </si>
  <si>
    <t>w</t>
  </si>
  <si>
    <r>
      <t>P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 xml:space="preserve"> (bar)</t>
    </r>
  </si>
  <si>
    <r>
      <t>T</t>
    </r>
    <r>
      <rPr>
        <b/>
        <vertAlign val="subscript"/>
        <sz val="10"/>
        <rFont val="Arial"/>
        <family val="2"/>
      </rPr>
      <t>C</t>
    </r>
  </si>
  <si>
    <r>
      <t>V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 xml:space="preserve"> cm3/mol</t>
    </r>
  </si>
  <si>
    <r>
      <t>Z</t>
    </r>
    <r>
      <rPr>
        <b/>
        <vertAlign val="subscript"/>
        <sz val="10"/>
        <rFont val="Arial"/>
        <family val="2"/>
      </rPr>
      <t>C</t>
    </r>
  </si>
  <si>
    <t>CRUZADO</t>
  </si>
  <si>
    <t>R</t>
  </si>
  <si>
    <t>cm3bar/molK</t>
  </si>
  <si>
    <t>K</t>
  </si>
  <si>
    <r>
      <t>B</t>
    </r>
    <r>
      <rPr>
        <b/>
        <vertAlign val="superscript"/>
        <sz val="10"/>
        <rFont val="Arial"/>
        <family val="2"/>
      </rPr>
      <t>0</t>
    </r>
  </si>
  <si>
    <r>
      <t>B</t>
    </r>
    <r>
      <rPr>
        <b/>
        <vertAlign val="superscript"/>
        <sz val="10"/>
        <rFont val="Arial"/>
        <family val="2"/>
      </rPr>
      <t>1</t>
    </r>
  </si>
  <si>
    <r>
      <t>B</t>
    </r>
    <r>
      <rPr>
        <b/>
        <vertAlign val="subscript"/>
        <sz val="10"/>
        <rFont val="Arial"/>
        <family val="2"/>
      </rPr>
      <t>M</t>
    </r>
  </si>
  <si>
    <t>cm3/mol</t>
  </si>
  <si>
    <r>
      <t xml:space="preserve">ln </t>
    </r>
    <r>
      <rPr>
        <b/>
        <sz val="10"/>
        <rFont val="Symbol"/>
        <family val="1"/>
      </rPr>
      <t>f</t>
    </r>
    <r>
      <rPr>
        <b/>
        <vertAlign val="subscript"/>
        <sz val="10"/>
        <rFont val="Arial"/>
        <family val="2"/>
      </rPr>
      <t>i</t>
    </r>
  </si>
  <si>
    <r>
      <t xml:space="preserve"> </t>
    </r>
    <r>
      <rPr>
        <b/>
        <sz val="10"/>
        <rFont val="Symbol"/>
        <family val="1"/>
      </rPr>
      <t>f</t>
    </r>
    <r>
      <rPr>
        <b/>
        <vertAlign val="subscript"/>
        <sz val="10"/>
        <rFont val="Arial"/>
        <family val="2"/>
      </rPr>
      <t>i</t>
    </r>
  </si>
  <si>
    <r>
      <t>f</t>
    </r>
    <r>
      <rPr>
        <b/>
        <vertAlign val="subscript"/>
        <sz val="10"/>
        <rFont val="Arial"/>
        <family val="2"/>
      </rPr>
      <t>i</t>
    </r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</si>
</sst>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"/>
    <numFmt numFmtId="166" formatCode="0.00000"/>
    <numFmt numFmtId="167" formatCode="0.000E+00"/>
    <numFmt numFmtId="168" formatCode="0.0000"/>
    <numFmt numFmtId="169" formatCode="0.00000000"/>
    <numFmt numFmtId="170" formatCode="0.0000000"/>
    <numFmt numFmtId="171" formatCode="0.000000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5</xdr:col>
      <xdr:colOff>752475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57150"/>
          <a:ext cx="3990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los coeficientes de fugacidad para la mezcla MEK-Tolueno a 25 kPa y 100°C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8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10.00390625" style="0" customWidth="1"/>
    <col min="2" max="2" width="6.57421875" style="0" bestFit="1" customWidth="1"/>
    <col min="4" max="4" width="9.8515625" style="0" customWidth="1"/>
    <col min="5" max="5" width="11.8515625" style="0" customWidth="1"/>
  </cols>
  <sheetData>
    <row r="4" spans="2:6" ht="27.75">
      <c r="B4" s="8" t="s">
        <v>9</v>
      </c>
      <c r="C4" s="8" t="s">
        <v>8</v>
      </c>
      <c r="D4" s="10" t="s">
        <v>10</v>
      </c>
      <c r="E4" s="8" t="s">
        <v>11</v>
      </c>
      <c r="F4" s="9" t="s">
        <v>7</v>
      </c>
    </row>
    <row r="5" spans="1:6" ht="12.75">
      <c r="A5" t="s">
        <v>0</v>
      </c>
      <c r="B5" s="3">
        <v>535.6</v>
      </c>
      <c r="C5">
        <v>41.5</v>
      </c>
      <c r="D5" s="1">
        <v>267</v>
      </c>
      <c r="E5" s="1">
        <v>0.249</v>
      </c>
      <c r="F5">
        <v>0.329</v>
      </c>
    </row>
    <row r="6" spans="1:6" ht="12.75">
      <c r="A6" t="s">
        <v>1</v>
      </c>
      <c r="B6" s="3">
        <v>591.7</v>
      </c>
      <c r="C6">
        <v>41.1</v>
      </c>
      <c r="D6" s="1">
        <v>316</v>
      </c>
      <c r="E6" s="1">
        <v>0.264</v>
      </c>
      <c r="F6">
        <v>0.257</v>
      </c>
    </row>
    <row r="7" spans="1:6" ht="12.75">
      <c r="A7" t="s">
        <v>12</v>
      </c>
      <c r="B7" s="3">
        <f>SQRT(B5*B6)</f>
        <v>562.9516142618298</v>
      </c>
      <c r="C7" s="2">
        <f>E7*B7/D7*C9</f>
        <v>41.282799212548866</v>
      </c>
      <c r="D7" s="3">
        <f>(D5^0.3333333+D6^0.33333333)^3/8</f>
        <v>290.8122585559669</v>
      </c>
      <c r="E7" s="4">
        <f>AVERAGE(E5:E6)</f>
        <v>0.2565</v>
      </c>
      <c r="F7" s="4">
        <f>AVERAGE(F5:F6)</f>
        <v>0.29300000000000004</v>
      </c>
    </row>
    <row r="9" spans="2:4" ht="12.75">
      <c r="B9" s="13" t="s">
        <v>13</v>
      </c>
      <c r="C9" s="4">
        <f>C6*D6/E6/B6</f>
        <v>83.14256303102002</v>
      </c>
      <c r="D9" t="s">
        <v>14</v>
      </c>
    </row>
    <row r="10" spans="2:4" ht="12.75">
      <c r="B10" s="13" t="s">
        <v>2</v>
      </c>
      <c r="C10">
        <f>25/100</f>
        <v>0.25</v>
      </c>
      <c r="D10" t="s">
        <v>5</v>
      </c>
    </row>
    <row r="11" spans="2:4" ht="12.75">
      <c r="B11" s="13" t="s">
        <v>3</v>
      </c>
      <c r="C11">
        <f>273.15+100</f>
        <v>373.15</v>
      </c>
      <c r="D11" t="s">
        <v>15</v>
      </c>
    </row>
    <row r="12" ht="12.75">
      <c r="B12" s="13"/>
    </row>
    <row r="13" spans="2:4" ht="12.75">
      <c r="B13" s="13" t="s">
        <v>4</v>
      </c>
      <c r="C13" s="4">
        <f>$C$11/B5</f>
        <v>0.6966952949962658</v>
      </c>
      <c r="D13" t="str">
        <f>$A$5</f>
        <v>MEK</v>
      </c>
    </row>
    <row r="14" spans="3:4" ht="12.75">
      <c r="C14" s="4">
        <f>$C$11/B6</f>
        <v>0.6306405272942368</v>
      </c>
      <c r="D14" t="str">
        <f>$A$6</f>
        <v>TOL</v>
      </c>
    </row>
    <row r="15" spans="3:4" ht="12.75">
      <c r="C15" s="4">
        <f>C11/$B$7</f>
        <v>0.6628455990650153</v>
      </c>
      <c r="D15" t="s">
        <v>12</v>
      </c>
    </row>
    <row r="17" spans="3:5" ht="14.25">
      <c r="C17" s="12" t="s">
        <v>16</v>
      </c>
      <c r="D17" s="12" t="s">
        <v>17</v>
      </c>
      <c r="E17" s="12" t="s">
        <v>6</v>
      </c>
    </row>
    <row r="18" spans="3:6" ht="12.75">
      <c r="C18" s="5">
        <f>0.1445-0.33/C13-0.1385/C13^2-0.0121/C13^3-0.000607/C13^8</f>
        <v>-0.6612226686192775</v>
      </c>
      <c r="D18" s="5">
        <f>0.0637+0.331/C13^2-0.423/C13^3-0.008/C13^8</f>
        <v>-0.6493624291996692</v>
      </c>
      <c r="E18" s="11">
        <f>(C18+F5*D18)*$C$9*B5/C5</f>
        <v>-938.7628262986808</v>
      </c>
      <c r="F18" t="str">
        <f>$A$5</f>
        <v>MEK</v>
      </c>
    </row>
    <row r="19" spans="3:6" ht="12.75">
      <c r="C19" s="5">
        <f>0.1445-0.33/C14-0.1385/C14^2-0.0121/C14^3-0.000607/C14^8</f>
        <v>-0.799529407830069</v>
      </c>
      <c r="D19" s="5">
        <f>0.0637+0.331/C14^2-0.423/C14^3-0.008/C14^8</f>
        <v>-1.1103305682366331</v>
      </c>
      <c r="E19" s="11">
        <f>(C19+F6*D19)*$C$9*B6/C6</f>
        <v>-1298.5737082649061</v>
      </c>
      <c r="F19" t="str">
        <f>$A$6</f>
        <v>TOL</v>
      </c>
    </row>
    <row r="20" spans="3:6" ht="12.75">
      <c r="C20" s="5">
        <f>0.1445-0.33/C15-0.1385/C15^2-0.0121/C15^3-0.000607/C15^8</f>
        <v>-0.726418308214822</v>
      </c>
      <c r="D20" s="5">
        <f>0.0637+0.331/C15^2-0.423/C15^3-0.008/C15^8</f>
        <v>-0.8500753513008895</v>
      </c>
      <c r="E20" s="11">
        <f>(C20+F7*D20)*C9*B7/C7</f>
        <v>-1105.9826993947192</v>
      </c>
      <c r="F20" t="str">
        <f>A7</f>
        <v>CRUZADO</v>
      </c>
    </row>
    <row r="22" ht="14.25">
      <c r="E22" s="13" t="s">
        <v>18</v>
      </c>
    </row>
    <row r="23" spans="5:6" ht="12.75">
      <c r="E23" s="2">
        <f>B27^2*E18+2*B27*B28*E20+B28^2*E19</f>
        <v>-1041.3781523759772</v>
      </c>
      <c r="F23" t="s">
        <v>19</v>
      </c>
    </row>
    <row r="26" spans="3:6" ht="14.25">
      <c r="C26" s="8" t="s">
        <v>20</v>
      </c>
      <c r="D26" s="8" t="s">
        <v>21</v>
      </c>
      <c r="E26" s="12" t="s">
        <v>22</v>
      </c>
      <c r="F26" s="14"/>
    </row>
    <row r="27" spans="1:6" ht="12.75">
      <c r="A27" t="str">
        <f>$A$5</f>
        <v>MEK</v>
      </c>
      <c r="B27">
        <v>0.7</v>
      </c>
      <c r="C27" s="6">
        <f>(2*(B27*E18+B28*E20)-E23)*C10/C9/C11</f>
        <v>-0.007546253565392452</v>
      </c>
      <c r="D27" s="7">
        <f>EXP(C27)</f>
        <v>0.992482147919538</v>
      </c>
      <c r="E27" s="7">
        <f>D27*B27*C10</f>
        <v>0.17368437588591915</v>
      </c>
      <c r="F27" t="s">
        <v>5</v>
      </c>
    </row>
    <row r="28" spans="1:6" ht="12.75">
      <c r="A28" t="str">
        <f>$A$6</f>
        <v>TOL</v>
      </c>
      <c r="B28">
        <f>1-B27</f>
        <v>0.30000000000000004</v>
      </c>
      <c r="C28" s="6">
        <f>(2*(B27*E20+B28*E23)-E20)*C10/C9/C11</f>
        <v>-0.008599775185153317</v>
      </c>
      <c r="D28" s="7">
        <f>EXP(C28)</f>
        <v>0.9914370971079493</v>
      </c>
      <c r="E28" s="7">
        <f>D28*B28*C10</f>
        <v>0.07435778228309621</v>
      </c>
      <c r="F28" t="s">
        <v>5</v>
      </c>
    </row>
  </sheetData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Windows XP</cp:lastModifiedBy>
  <dcterms:created xsi:type="dcterms:W3CDTF">2004-10-05T16:50:25Z</dcterms:created>
  <dcterms:modified xsi:type="dcterms:W3CDTF">2004-10-05T17:12:02Z</dcterms:modified>
  <cp:category/>
  <cp:version/>
  <cp:contentType/>
  <cp:contentStatus/>
</cp:coreProperties>
</file>